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1295" windowHeight="10410" activeTab="0"/>
  </bookViews>
  <sheets>
    <sheet name="Sheet1" sheetId="1" r:id="rId1"/>
    <sheet name="Sheet2" sheetId="2" r:id="rId2"/>
    <sheet name="Sheet3" sheetId="3" r:id="rId3"/>
  </sheets>
  <definedNames>
    <definedName name="Lp">'Sheet1'!$D$10</definedName>
    <definedName name="Lr">'Sheet1'!$D$6</definedName>
    <definedName name="mc">'Sheet1'!$J$10</definedName>
    <definedName name="Mrpp">'Sheet1'!$D$13</definedName>
    <definedName name="Nc">'Sheet1'!$D$7</definedName>
    <definedName name="Np">'Sheet1'!$D$14</definedName>
    <definedName name="Nr">'Sheet1'!$D$5</definedName>
    <definedName name="Nrpp">'Sheet1'!$D$12</definedName>
    <definedName name="Nsc">'Sheet1'!$J$9</definedName>
    <definedName name="qc">'Sheet1'!$J$11</definedName>
    <definedName name="sc">'Sheet1'!$J$9</definedName>
    <definedName name="TauxBase">'Sheet1'!$D$11</definedName>
    <definedName name="Thr1">'Sheet1'!$J$16</definedName>
    <definedName name="Thr2">'Sheet1'!$J$17</definedName>
    <definedName name="Tli">'Sheet1'!$J$12</definedName>
    <definedName name="Tlts">'Sheet1'!$J$6</definedName>
  </definedNames>
  <calcPr fullCalcOnLoad="1"/>
</workbook>
</file>

<file path=xl/comments1.xml><?xml version="1.0" encoding="utf-8"?>
<comments xmlns="http://schemas.openxmlformats.org/spreadsheetml/2006/main">
  <authors>
    <author>Un utilisateur satisfait de Microsoft Office</author>
    <author>X</author>
  </authors>
  <commentList>
    <comment ref="K2" authorId="0">
      <text>
        <r>
          <rPr>
            <sz val="8"/>
            <rFont val="Tahoma"/>
            <family val="0"/>
          </rPr>
          <t>Enter the data in blue cells at the right of all the boldface variables in sections:
- Logical parameters
- Physical parameters
- Hardware</t>
        </r>
      </text>
    </comment>
    <comment ref="C5" authorId="0">
      <text>
        <r>
          <rPr>
            <b/>
            <sz val="8"/>
            <rFont val="Tahoma"/>
            <family val="2"/>
          </rPr>
          <t>Data: Number of records</t>
        </r>
      </text>
    </comment>
    <comment ref="C6" authorId="0">
      <text>
        <r>
          <rPr>
            <b/>
            <sz val="8"/>
            <rFont val="Tahoma"/>
            <family val="2"/>
          </rPr>
          <t>Data: Record length</t>
        </r>
      </text>
    </comment>
    <comment ref="C10" authorId="0">
      <text>
        <r>
          <rPr>
            <b/>
            <sz val="8"/>
            <rFont val="Tahoma"/>
            <family val="2"/>
          </rPr>
          <t>Data: Page length</t>
        </r>
      </text>
    </comment>
    <comment ref="C16" authorId="0">
      <text>
        <r>
          <rPr>
            <b/>
            <sz val="8"/>
            <rFont val="Tahoma"/>
            <family val="2"/>
          </rPr>
          <t>Number of pages per track</t>
        </r>
      </text>
    </comment>
    <comment ref="C17" authorId="0">
      <text>
        <r>
          <rPr>
            <b/>
            <sz val="8"/>
            <rFont val="Tahoma"/>
            <family val="2"/>
          </rPr>
          <t>time needed to transfer a random page into core memory</t>
        </r>
      </text>
    </comment>
    <comment ref="C21" authorId="0">
      <text>
        <r>
          <rPr>
            <sz val="8"/>
            <rFont val="Tahoma"/>
            <family val="0"/>
          </rPr>
          <t>average seek time</t>
        </r>
      </text>
    </comment>
    <comment ref="C22" authorId="0">
      <text>
        <r>
          <rPr>
            <sz val="8"/>
            <rFont val="Tahoma"/>
            <family val="0"/>
          </rPr>
          <t>1-track seek time</t>
        </r>
      </text>
    </comment>
    <comment ref="C23" authorId="0">
      <text>
        <r>
          <rPr>
            <sz val="8"/>
            <rFont val="Tahoma"/>
            <family val="0"/>
          </rPr>
          <t>rotation speed</t>
        </r>
      </text>
    </comment>
    <comment ref="C24" authorId="0">
      <text>
        <r>
          <rPr>
            <sz val="8"/>
            <rFont val="Tahoma"/>
            <family val="0"/>
          </rPr>
          <t>sector length</t>
        </r>
      </text>
    </comment>
    <comment ref="C25" authorId="0">
      <text>
        <r>
          <rPr>
            <sz val="8"/>
            <rFont val="Tahoma"/>
            <family val="0"/>
          </rPr>
          <t>number of sector per track (avg)</t>
        </r>
      </text>
    </comment>
    <comment ref="C26" authorId="0">
      <text>
        <r>
          <rPr>
            <sz val="8"/>
            <rFont val="Tahoma"/>
            <family val="0"/>
          </rPr>
          <t>number of tracks (heads) per cylinder</t>
        </r>
      </text>
    </comment>
    <comment ref="C27" authorId="0">
      <text>
        <r>
          <rPr>
            <sz val="8"/>
            <rFont val="Tahoma"/>
            <family val="0"/>
          </rPr>
          <t>number of cylinder of the disk</t>
        </r>
      </text>
    </comment>
    <comment ref="C29" authorId="0">
      <text>
        <r>
          <rPr>
            <sz val="8"/>
            <rFont val="Tahoma"/>
            <family val="0"/>
          </rPr>
          <t>useable track length</t>
        </r>
      </text>
    </comment>
    <comment ref="C30" authorId="0">
      <text>
        <r>
          <rPr>
            <sz val="8"/>
            <rFont val="Tahoma"/>
            <family val="0"/>
          </rPr>
          <t>useable cylinder capacity</t>
        </r>
      </text>
    </comment>
    <comment ref="C31" authorId="0">
      <text>
        <r>
          <rPr>
            <sz val="8"/>
            <rFont val="Tahoma"/>
            <family val="0"/>
          </rPr>
          <t>useable disk capacity in (true) MB</t>
        </r>
      </text>
    </comment>
    <comment ref="C32" authorId="0">
      <text>
        <r>
          <rPr>
            <sz val="8"/>
            <rFont val="Tahoma"/>
            <family val="0"/>
          </rPr>
          <t>time of 1 disk revolution</t>
        </r>
      </text>
    </comment>
    <comment ref="C33" authorId="0">
      <text>
        <r>
          <rPr>
            <sz val="8"/>
            <rFont val="Tahoma"/>
            <family val="0"/>
          </rPr>
          <t>time needed to set the head on the start of a random sector</t>
        </r>
      </text>
    </comment>
    <comment ref="C34" authorId="0">
      <text>
        <r>
          <rPr>
            <sz val="8"/>
            <rFont val="Tahoma"/>
            <family val="0"/>
          </rPr>
          <t>time needed to transfer a random track into core memory</t>
        </r>
      </text>
    </comment>
    <comment ref="C7" authorId="1">
      <text>
        <r>
          <rPr>
            <b/>
            <sz val="8"/>
            <rFont val="Tahoma"/>
            <family val="0"/>
          </rPr>
          <t>Data: Number of values of column C in the index</t>
        </r>
      </text>
    </comment>
    <comment ref="C13" authorId="1">
      <text>
        <r>
          <rPr>
            <b/>
            <sz val="8"/>
            <rFont val="Tahoma"/>
            <family val="0"/>
          </rPr>
          <t>Page capacity: maximum records per page</t>
        </r>
      </text>
    </comment>
    <comment ref="C12" authorId="1">
      <text>
        <r>
          <rPr>
            <b/>
            <sz val="8"/>
            <rFont val="Tahoma"/>
            <family val="0"/>
          </rPr>
          <t>Data: Actual number of records par page (&lt;= Mrpp)</t>
        </r>
      </text>
    </comment>
    <comment ref="C14" authorId="1">
      <text>
        <r>
          <rPr>
            <b/>
            <sz val="8"/>
            <rFont val="Tahoma"/>
            <family val="0"/>
          </rPr>
          <t>Number of pages</t>
        </r>
      </text>
    </comment>
    <comment ref="C11" authorId="0">
      <text>
        <r>
          <rPr>
            <sz val="8"/>
            <rFont val="Tahoma"/>
            <family val="0"/>
          </rPr>
          <t>Base file fill factor (from simulator)</t>
        </r>
      </text>
    </comment>
    <comment ref="C18" authorId="1">
      <text>
        <r>
          <rPr>
            <b/>
            <sz val="8"/>
            <rFont val="Tahoma"/>
            <family val="0"/>
          </rPr>
          <t>Time needed to transfer next page in track into core memory</t>
        </r>
      </text>
    </comment>
    <comment ref="H5" authorId="1">
      <text>
        <r>
          <rPr>
            <b/>
            <sz val="8"/>
            <rFont val="Tahoma"/>
            <family val="0"/>
          </rPr>
          <t>Table sequential read time through random page read</t>
        </r>
      </text>
    </comment>
    <comment ref="H6" authorId="1">
      <text>
        <r>
          <rPr>
            <b/>
            <sz val="8"/>
            <rFont val="Tahoma"/>
            <family val="2"/>
          </rPr>
          <t>Table sequential read time through sequential page read</t>
        </r>
      </text>
    </comment>
    <comment ref="H9" authorId="1">
      <text>
        <r>
          <rPr>
            <b/>
            <sz val="8"/>
            <rFont val="Tahoma"/>
            <family val="0"/>
          </rPr>
          <t>avg number of base records per index entry</t>
        </r>
      </text>
    </comment>
    <comment ref="H10" authorId="1">
      <text>
        <r>
          <rPr>
            <b/>
            <sz val="8"/>
            <rFont val="Tahoma"/>
            <family val="0"/>
          </rPr>
          <t>avg number of selected records per page</t>
        </r>
      </text>
    </comment>
    <comment ref="H11" authorId="1">
      <text>
        <r>
          <rPr>
            <b/>
            <sz val="8"/>
            <rFont val="Tahoma"/>
            <family val="0"/>
          </rPr>
          <t>number of pages comprising at least one selected record</t>
        </r>
      </text>
    </comment>
    <comment ref="H12" authorId="1">
      <text>
        <r>
          <rPr>
            <b/>
            <sz val="8"/>
            <rFont val="Tahoma"/>
            <family val="0"/>
          </rPr>
          <t>Table access through index</t>
        </r>
      </text>
    </comment>
    <comment ref="H16" authorId="1">
      <text>
        <r>
          <rPr>
            <b/>
            <sz val="8"/>
            <rFont val="Tahoma"/>
            <family val="0"/>
          </rPr>
          <t xml:space="preserve">Index is recommended when its access time is </t>
        </r>
        <r>
          <rPr>
            <b/>
            <u val="single"/>
            <sz val="8"/>
            <rFont val="Tahoma"/>
            <family val="2"/>
          </rPr>
          <t>at most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i/>
            <sz val="8"/>
            <rFont val="Tahoma"/>
            <family val="2"/>
          </rPr>
          <t>Thr1</t>
        </r>
        <r>
          <rPr>
            <b/>
            <sz val="8"/>
            <rFont val="Tahoma"/>
            <family val="0"/>
          </rPr>
          <t xml:space="preserve"> times that of sequential scan:
- less than </t>
        </r>
        <r>
          <rPr>
            <b/>
            <i/>
            <sz val="8"/>
            <rFont val="Tahoma"/>
            <family val="2"/>
          </rPr>
          <t>Thr1</t>
        </r>
        <r>
          <rPr>
            <b/>
            <sz val="8"/>
            <rFont val="Tahoma"/>
            <family val="0"/>
          </rPr>
          <t xml:space="preserve">: index definitely recommended
- from </t>
        </r>
        <r>
          <rPr>
            <b/>
            <i/>
            <sz val="8"/>
            <rFont val="Tahoma"/>
            <family val="2"/>
          </rPr>
          <t>Thr1</t>
        </r>
        <r>
          <rPr>
            <b/>
            <sz val="8"/>
            <rFont val="Tahoma"/>
            <family val="0"/>
          </rPr>
          <t xml:space="preserve"> to </t>
        </r>
        <r>
          <rPr>
            <b/>
            <i/>
            <sz val="8"/>
            <rFont val="Tahoma"/>
            <family val="2"/>
          </rPr>
          <t>Thr2</t>
        </r>
        <r>
          <rPr>
            <b/>
            <sz val="8"/>
            <rFont val="Tahoma"/>
            <family val="0"/>
          </rPr>
          <t xml:space="preserve">: index may be useful (to evaluate)
- beyond </t>
        </r>
        <r>
          <rPr>
            <b/>
            <i/>
            <sz val="8"/>
            <rFont val="Tahoma"/>
            <family val="2"/>
          </rPr>
          <t>Thr2</t>
        </r>
        <r>
          <rPr>
            <b/>
            <sz val="8"/>
            <rFont val="Tahoma"/>
            <family val="0"/>
          </rPr>
          <t>: index definitely useless</t>
        </r>
      </text>
    </comment>
    <comment ref="H17" authorId="1">
      <text>
        <r>
          <rPr>
            <b/>
            <sz val="8"/>
            <rFont val="Tahoma"/>
            <family val="0"/>
          </rPr>
          <t>see Thr1</t>
        </r>
      </text>
    </comment>
  </commentList>
</comments>
</file>

<file path=xl/sharedStrings.xml><?xml version="1.0" encoding="utf-8"?>
<sst xmlns="http://schemas.openxmlformats.org/spreadsheetml/2006/main" count="87" uniqueCount="64">
  <si>
    <t>Instructions</t>
  </si>
  <si>
    <t>Logical parameters</t>
  </si>
  <si>
    <t>Nr</t>
  </si>
  <si>
    <t>records</t>
  </si>
  <si>
    <t>Lr</t>
  </si>
  <si>
    <t>bytes</t>
  </si>
  <si>
    <t>Physical parameters</t>
  </si>
  <si>
    <t>Lp</t>
  </si>
  <si>
    <t>sec</t>
  </si>
  <si>
    <t>pages</t>
  </si>
  <si>
    <t>pages/track</t>
  </si>
  <si>
    <t>rand. page read</t>
  </si>
  <si>
    <t>MB</t>
  </si>
  <si>
    <t>Hardware</t>
  </si>
  <si>
    <t>msec</t>
  </si>
  <si>
    <t>speed</t>
  </si>
  <si>
    <t>rev/min</t>
  </si>
  <si>
    <t>bytes/sector</t>
  </si>
  <si>
    <t>sectors/track</t>
  </si>
  <si>
    <t>sectors</t>
  </si>
  <si>
    <t>tracks/cylinder</t>
  </si>
  <si>
    <t>tracks</t>
  </si>
  <si>
    <t>cylinders/disk</t>
  </si>
  <si>
    <t>cylinders</t>
  </si>
  <si>
    <t>track capacity</t>
  </si>
  <si>
    <t>cylinder capacity</t>
  </si>
  <si>
    <t>disk capacity</t>
  </si>
  <si>
    <t>revol. time</t>
  </si>
  <si>
    <t>rand. sector start</t>
  </si>
  <si>
    <t>rand. track read</t>
  </si>
  <si>
    <t>Np</t>
  </si>
  <si>
    <t>Nc</t>
  </si>
  <si>
    <t>values</t>
  </si>
  <si>
    <t>rec/page</t>
  </si>
  <si>
    <t>Mrpp</t>
  </si>
  <si>
    <t>Nrpp</t>
  </si>
  <si>
    <t>seq. page read</t>
  </si>
  <si>
    <t>Tlta</t>
  </si>
  <si>
    <t>Tlts</t>
  </si>
  <si>
    <r>
      <t>t</t>
    </r>
    <r>
      <rPr>
        <b/>
        <sz val="10"/>
        <rFont val="Arial"/>
        <family val="0"/>
      </rPr>
      <t xml:space="preserve"> base</t>
    </r>
  </si>
  <si>
    <t>rec/index entry</t>
  </si>
  <si>
    <t>selected records</t>
  </si>
  <si>
    <t>selected records par page</t>
  </si>
  <si>
    <t>mc</t>
  </si>
  <si>
    <t>qc</t>
  </si>
  <si>
    <t>selected pages</t>
  </si>
  <si>
    <t>Reading selected pages (random)</t>
  </si>
  <si>
    <t>Tli</t>
  </si>
  <si>
    <t>Conclusion:</t>
  </si>
  <si>
    <t xml:space="preserve"> Scan or index?</t>
  </si>
  <si>
    <t>seek time(avg)</t>
  </si>
  <si>
    <t>seek time(step)</t>
  </si>
  <si>
    <t>... through random page read</t>
  </si>
  <si>
    <t>Table sequential scan ...</t>
  </si>
  <si>
    <t>... through sequential page read</t>
  </si>
  <si>
    <t xml:space="preserve"> - max threshold</t>
  </si>
  <si>
    <t xml:space="preserve"> - min threshold </t>
  </si>
  <si>
    <t>Thr1</t>
  </si>
  <si>
    <t>Thr2</t>
  </si>
  <si>
    <t>Scan or index?</t>
  </si>
  <si>
    <t>Nsc</t>
  </si>
  <si>
    <t>:</t>
  </si>
  <si>
    <t>thresholds for index choice</t>
  </si>
  <si>
    <r>
      <t>Access through index</t>
    </r>
    <r>
      <rPr>
        <i/>
        <sz val="11"/>
        <rFont val="Arial"/>
        <family val="2"/>
      </rPr>
      <t xml:space="preserve"> (index reading ignored)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</si>
</sst>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0"/>
  </numFmts>
  <fonts count="14">
    <font>
      <sz val="10"/>
      <name val="Arial"/>
      <family val="0"/>
    </font>
    <font>
      <b/>
      <sz val="16"/>
      <name val="Arial"/>
      <family val="2"/>
    </font>
    <font>
      <b/>
      <i/>
      <sz val="10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2"/>
      <name val="Arial"/>
      <family val="2"/>
    </font>
    <font>
      <b/>
      <sz val="10"/>
      <name val="Symbol"/>
      <family val="1"/>
    </font>
    <font>
      <b/>
      <i/>
      <sz val="8"/>
      <name val="Tahoma"/>
      <family val="2"/>
    </font>
    <font>
      <b/>
      <u val="single"/>
      <sz val="8"/>
      <name val="Tahoma"/>
      <family val="2"/>
    </font>
    <font>
      <i/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6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7" xfId="0" applyBorder="1" applyAlignment="1">
      <alignment/>
    </xf>
    <xf numFmtId="0" fontId="4" fillId="0" borderId="8" xfId="0" applyFont="1" applyBorder="1" applyAlignment="1">
      <alignment horizontal="right"/>
    </xf>
    <xf numFmtId="0" fontId="3" fillId="0" borderId="9" xfId="0" applyFont="1" applyBorder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8" xfId="0" applyBorder="1" applyAlignment="1">
      <alignment horizontal="right"/>
    </xf>
    <xf numFmtId="164" fontId="0" fillId="0" borderId="8" xfId="0" applyNumberForma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8" xfId="0" applyNumberFormat="1" applyFont="1" applyBorder="1" applyAlignment="1" applyProtection="1">
      <alignment/>
      <protection locked="0"/>
    </xf>
    <xf numFmtId="0" fontId="2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8" xfId="0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quotePrefix="1">
      <alignment/>
    </xf>
    <xf numFmtId="0" fontId="3" fillId="0" borderId="5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3" fontId="0" fillId="2" borderId="3" xfId="0" applyNumberForma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2" borderId="3" xfId="0" applyNumberFormat="1" applyFont="1" applyFill="1" applyBorder="1" applyAlignment="1">
      <alignment/>
    </xf>
    <xf numFmtId="0" fontId="3" fillId="0" borderId="8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3" fillId="2" borderId="3" xfId="0" applyFont="1" applyFill="1" applyBorder="1" applyAlignment="1">
      <alignment horizontal="left"/>
    </xf>
    <xf numFmtId="4" fontId="4" fillId="3" borderId="8" xfId="0" applyNumberFormat="1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5" fillId="0" borderId="2" xfId="0" applyFont="1" applyBorder="1" applyAlignment="1">
      <alignment horizontal="right"/>
    </xf>
    <xf numFmtId="0" fontId="2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5" xfId="0" applyBorder="1" applyAlignment="1">
      <alignment horizontal="right"/>
    </xf>
    <xf numFmtId="0" fontId="4" fillId="2" borderId="2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2" fillId="2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4" fillId="0" borderId="0" xfId="0" applyFont="1" applyBorder="1" applyAlignment="1" quotePrefix="1">
      <alignment/>
    </xf>
    <xf numFmtId="0" fontId="4" fillId="0" borderId="8" xfId="0" applyFont="1" applyBorder="1" applyAlignment="1" quotePrefix="1">
      <alignment/>
    </xf>
    <xf numFmtId="165" fontId="0" fillId="0" borderId="0" xfId="0" applyNumberFormat="1" applyBorder="1" applyAlignment="1">
      <alignment/>
    </xf>
    <xf numFmtId="165" fontId="0" fillId="0" borderId="8" xfId="0" applyNumberFormat="1" applyBorder="1" applyAlignment="1">
      <alignment/>
    </xf>
    <xf numFmtId="0" fontId="3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0</xdr:rowOff>
    </xdr:from>
    <xdr:to>
      <xdr:col>10</xdr:col>
      <xdr:colOff>295275</xdr:colOff>
      <xdr:row>12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4905375" y="1743075"/>
          <a:ext cx="857250" cy="161925"/>
        </a:xfrm>
        <a:prstGeom prst="roundRect">
          <a:avLst>
            <a:gd name="adj" fmla="val 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5</xdr:row>
      <xdr:rowOff>85725</xdr:rowOff>
    </xdr:from>
    <xdr:to>
      <xdr:col>11</xdr:col>
      <xdr:colOff>228600</xdr:colOff>
      <xdr:row>17</xdr:row>
      <xdr:rowOff>114300</xdr:rowOff>
    </xdr:to>
    <xdr:sp>
      <xdr:nvSpPr>
        <xdr:cNvPr id="2" name="Polygon 98"/>
        <xdr:cNvSpPr>
          <a:spLocks/>
        </xdr:cNvSpPr>
      </xdr:nvSpPr>
      <xdr:spPr>
        <a:xfrm>
          <a:off x="5762625" y="828675"/>
          <a:ext cx="819150" cy="2000250"/>
        </a:xfrm>
        <a:custGeom>
          <a:pathLst>
            <a:path h="158" w="67">
              <a:moveTo>
                <a:pt x="0" y="0"/>
              </a:moveTo>
              <a:lnTo>
                <a:pt x="67" y="0"/>
              </a:lnTo>
              <a:lnTo>
                <a:pt x="67" y="158"/>
              </a:lnTo>
              <a:lnTo>
                <a:pt x="50" y="158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11</xdr:row>
      <xdr:rowOff>85725</xdr:rowOff>
    </xdr:from>
    <xdr:to>
      <xdr:col>11</xdr:col>
      <xdr:colOff>228600</xdr:colOff>
      <xdr:row>11</xdr:row>
      <xdr:rowOff>85725</xdr:rowOff>
    </xdr:to>
    <xdr:sp>
      <xdr:nvSpPr>
        <xdr:cNvPr id="3" name="Line 99"/>
        <xdr:cNvSpPr>
          <a:spLocks/>
        </xdr:cNvSpPr>
      </xdr:nvSpPr>
      <xdr:spPr>
        <a:xfrm>
          <a:off x="5762625" y="1828800"/>
          <a:ext cx="819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295275</xdr:colOff>
      <xdr:row>6</xdr:row>
      <xdr:rowOff>0</xdr:rowOff>
    </xdr:to>
    <xdr:sp>
      <xdr:nvSpPr>
        <xdr:cNvPr id="4" name="Rectangle 102"/>
        <xdr:cNvSpPr>
          <a:spLocks/>
        </xdr:cNvSpPr>
      </xdr:nvSpPr>
      <xdr:spPr>
        <a:xfrm>
          <a:off x="4905375" y="742950"/>
          <a:ext cx="857250" cy="161925"/>
        </a:xfrm>
        <a:prstGeom prst="roundRect">
          <a:avLst>
            <a:gd name="adj" fmla="val 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16</xdr:row>
      <xdr:rowOff>9525</xdr:rowOff>
    </xdr:from>
    <xdr:to>
      <xdr:col>11</xdr:col>
      <xdr:colOff>219075</xdr:colOff>
      <xdr:row>16</xdr:row>
      <xdr:rowOff>9525</xdr:rowOff>
    </xdr:to>
    <xdr:sp>
      <xdr:nvSpPr>
        <xdr:cNvPr id="5" name="Line 104"/>
        <xdr:cNvSpPr>
          <a:spLocks/>
        </xdr:cNvSpPr>
      </xdr:nvSpPr>
      <xdr:spPr>
        <a:xfrm>
          <a:off x="5600700" y="2562225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15</xdr:row>
      <xdr:rowOff>19050</xdr:rowOff>
    </xdr:from>
    <xdr:to>
      <xdr:col>10</xdr:col>
      <xdr:colOff>133350</xdr:colOff>
      <xdr:row>16</xdr:row>
      <xdr:rowOff>142875</xdr:rowOff>
    </xdr:to>
    <xdr:sp>
      <xdr:nvSpPr>
        <xdr:cNvPr id="6" name="Line 105"/>
        <xdr:cNvSpPr>
          <a:spLocks/>
        </xdr:cNvSpPr>
      </xdr:nvSpPr>
      <xdr:spPr>
        <a:xfrm rot="16200000">
          <a:off x="5600700" y="2409825"/>
          <a:ext cx="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15</xdr:row>
      <xdr:rowOff>28575</xdr:rowOff>
    </xdr:from>
    <xdr:to>
      <xdr:col>10</xdr:col>
      <xdr:colOff>133350</xdr:colOff>
      <xdr:row>15</xdr:row>
      <xdr:rowOff>28575</xdr:rowOff>
    </xdr:to>
    <xdr:sp>
      <xdr:nvSpPr>
        <xdr:cNvPr id="7" name="Line 106"/>
        <xdr:cNvSpPr>
          <a:spLocks/>
        </xdr:cNvSpPr>
      </xdr:nvSpPr>
      <xdr:spPr>
        <a:xfrm rot="10800000">
          <a:off x="5524500" y="2419350"/>
          <a:ext cx="7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16</xdr:row>
      <xdr:rowOff>133350</xdr:rowOff>
    </xdr:from>
    <xdr:to>
      <xdr:col>10</xdr:col>
      <xdr:colOff>133350</xdr:colOff>
      <xdr:row>16</xdr:row>
      <xdr:rowOff>133350</xdr:rowOff>
    </xdr:to>
    <xdr:sp>
      <xdr:nvSpPr>
        <xdr:cNvPr id="8" name="Line 107"/>
        <xdr:cNvSpPr>
          <a:spLocks/>
        </xdr:cNvSpPr>
      </xdr:nvSpPr>
      <xdr:spPr>
        <a:xfrm rot="10800000">
          <a:off x="5524500" y="2686050"/>
          <a:ext cx="7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4"/>
  <sheetViews>
    <sheetView tabSelected="1" workbookViewId="0" topLeftCell="A1">
      <selection activeCell="K30" sqref="K30"/>
    </sheetView>
  </sheetViews>
  <sheetFormatPr defaultColWidth="9.140625" defaultRowHeight="12.75"/>
  <cols>
    <col min="1" max="1" width="0.9921875" style="0" customWidth="1"/>
    <col min="2" max="2" width="1.57421875" style="0" customWidth="1"/>
    <col min="3" max="3" width="14.28125" style="0" customWidth="1"/>
    <col min="4" max="4" width="11.421875" style="0" customWidth="1"/>
    <col min="5" max="5" width="8.421875" style="0" customWidth="1"/>
    <col min="6" max="6" width="1.57421875" style="0" customWidth="1"/>
    <col min="7" max="7" width="29.00390625" style="0" customWidth="1"/>
    <col min="8" max="8" width="5.28125" style="0" customWidth="1"/>
    <col min="9" max="9" width="0.9921875" style="0" customWidth="1"/>
    <col min="10" max="10" width="8.421875" style="0" customWidth="1"/>
    <col min="11" max="11" width="13.28125" style="0" customWidth="1"/>
    <col min="12" max="12" width="4.140625" style="0" customWidth="1"/>
    <col min="13" max="13" width="0.9921875" style="0" customWidth="1"/>
    <col min="15" max="16384" width="11.421875" style="0" customWidth="1"/>
  </cols>
  <sheetData>
    <row r="1" ht="4.5" customHeight="1" thickBot="1"/>
    <row r="2" spans="2:12" ht="20.25" customHeight="1" thickBot="1" thickTop="1">
      <c r="B2" s="60"/>
      <c r="C2" s="61"/>
      <c r="D2" s="61"/>
      <c r="E2" s="61"/>
      <c r="F2" s="61"/>
      <c r="G2" s="63" t="s">
        <v>49</v>
      </c>
      <c r="H2" s="61"/>
      <c r="I2" s="61"/>
      <c r="J2" s="61"/>
      <c r="K2" s="62" t="s">
        <v>0</v>
      </c>
      <c r="L2" s="1"/>
    </row>
    <row r="3" spans="9:11" ht="6" customHeight="1" thickTop="1">
      <c r="I3" s="33"/>
      <c r="J3" s="33"/>
      <c r="K3" s="33"/>
    </row>
    <row r="4" spans="2:12" ht="15">
      <c r="B4" s="25" t="s">
        <v>1</v>
      </c>
      <c r="C4" s="26"/>
      <c r="D4" s="27"/>
      <c r="E4" s="28"/>
      <c r="G4" s="39" t="s">
        <v>53</v>
      </c>
      <c r="H4" s="41"/>
      <c r="I4" s="47"/>
      <c r="J4" s="3"/>
      <c r="K4" s="4"/>
      <c r="L4" s="14"/>
    </row>
    <row r="5" spans="2:12" ht="12.75">
      <c r="B5" s="5"/>
      <c r="C5" s="6" t="s">
        <v>2</v>
      </c>
      <c r="D5" s="23">
        <v>4000000</v>
      </c>
      <c r="E5" s="7" t="s">
        <v>3</v>
      </c>
      <c r="G5" s="37" t="s">
        <v>52</v>
      </c>
      <c r="H5" s="42" t="s">
        <v>37</v>
      </c>
      <c r="I5" s="64" t="s">
        <v>61</v>
      </c>
      <c r="J5" s="46">
        <f>Np*D17</f>
        <v>6150</v>
      </c>
      <c r="K5" s="16" t="s">
        <v>8</v>
      </c>
      <c r="L5" s="14"/>
    </row>
    <row r="6" spans="2:16" ht="12.75">
      <c r="B6" s="5"/>
      <c r="C6" s="6" t="s">
        <v>4</v>
      </c>
      <c r="D6" s="23">
        <v>400</v>
      </c>
      <c r="E6" s="7" t="s">
        <v>5</v>
      </c>
      <c r="G6" s="38" t="s">
        <v>54</v>
      </c>
      <c r="H6" s="43" t="s">
        <v>38</v>
      </c>
      <c r="I6" s="65" t="s">
        <v>61</v>
      </c>
      <c r="J6" s="48">
        <f>Np*D18</f>
        <v>91.78093112244898</v>
      </c>
      <c r="K6" s="49" t="s">
        <v>8</v>
      </c>
      <c r="L6" s="35"/>
      <c r="M6" s="14"/>
      <c r="P6" s="12"/>
    </row>
    <row r="7" spans="2:16" ht="12.75">
      <c r="B7" s="9"/>
      <c r="C7" s="10" t="s">
        <v>31</v>
      </c>
      <c r="D7" s="24">
        <v>4000</v>
      </c>
      <c r="E7" s="11" t="s">
        <v>32</v>
      </c>
      <c r="G7" s="8"/>
      <c r="H7" s="32"/>
      <c r="I7" s="45"/>
      <c r="J7" s="33"/>
      <c r="K7" s="33"/>
      <c r="L7" s="35"/>
      <c r="M7" s="14"/>
      <c r="P7" s="12"/>
    </row>
    <row r="8" spans="7:16" ht="15">
      <c r="G8" s="40" t="s">
        <v>63</v>
      </c>
      <c r="H8" s="44"/>
      <c r="I8" s="47"/>
      <c r="J8" s="3"/>
      <c r="K8" s="4"/>
      <c r="L8" s="35"/>
      <c r="M8" s="14"/>
      <c r="P8" s="12"/>
    </row>
    <row r="9" spans="2:13" ht="12.75">
      <c r="B9" s="2" t="s">
        <v>6</v>
      </c>
      <c r="C9" s="3"/>
      <c r="D9" s="3"/>
      <c r="E9" s="4"/>
      <c r="G9" s="37" t="s">
        <v>41</v>
      </c>
      <c r="H9" s="29" t="s">
        <v>60</v>
      </c>
      <c r="I9" s="64" t="s">
        <v>61</v>
      </c>
      <c r="J9" s="18">
        <f>ROUNDUP(Nr/Nc,0)</f>
        <v>1000</v>
      </c>
      <c r="K9" s="16" t="s">
        <v>40</v>
      </c>
      <c r="L9" s="35"/>
      <c r="M9" s="14"/>
    </row>
    <row r="10" spans="2:13" ht="12.75">
      <c r="B10" s="5"/>
      <c r="C10" s="6" t="s">
        <v>7</v>
      </c>
      <c r="D10" s="23">
        <v>4096</v>
      </c>
      <c r="E10" s="7" t="s">
        <v>5</v>
      </c>
      <c r="G10" s="37" t="s">
        <v>42</v>
      </c>
      <c r="H10" s="29" t="s">
        <v>43</v>
      </c>
      <c r="I10" s="64" t="s">
        <v>61</v>
      </c>
      <c r="J10" s="19">
        <f>Nsc/Np</f>
        <v>0.002</v>
      </c>
      <c r="K10" s="16" t="s">
        <v>33</v>
      </c>
      <c r="L10" s="35"/>
      <c r="M10" s="14"/>
    </row>
    <row r="11" spans="2:13" ht="12.75">
      <c r="B11" s="5"/>
      <c r="C11" s="30" t="s">
        <v>39</v>
      </c>
      <c r="D11" s="22">
        <v>0.8</v>
      </c>
      <c r="E11" s="16"/>
      <c r="G11" s="37" t="s">
        <v>45</v>
      </c>
      <c r="H11" s="29" t="s">
        <v>44</v>
      </c>
      <c r="I11" s="64" t="s">
        <v>61</v>
      </c>
      <c r="J11" s="18">
        <f>ROUNDUP(Np*(1-EXP(-mc)),0)</f>
        <v>1000</v>
      </c>
      <c r="K11" s="16" t="s">
        <v>9</v>
      </c>
      <c r="L11" s="35"/>
      <c r="M11" s="14"/>
    </row>
    <row r="12" spans="2:13" ht="12.75">
      <c r="B12" s="5"/>
      <c r="C12" s="29" t="s">
        <v>35</v>
      </c>
      <c r="D12" s="31">
        <f>Mrpp*TauxBase</f>
        <v>8</v>
      </c>
      <c r="E12" s="7" t="s">
        <v>33</v>
      </c>
      <c r="G12" s="38" t="s">
        <v>46</v>
      </c>
      <c r="H12" s="20" t="s">
        <v>47</v>
      </c>
      <c r="I12" s="65" t="s">
        <v>61</v>
      </c>
      <c r="J12" s="48">
        <f>qc*D17</f>
        <v>12.3</v>
      </c>
      <c r="K12" s="49" t="s">
        <v>8</v>
      </c>
      <c r="L12" s="35"/>
      <c r="M12" s="14"/>
    </row>
    <row r="13" spans="2:17" ht="12.75">
      <c r="B13" s="5"/>
      <c r="C13" s="29" t="s">
        <v>34</v>
      </c>
      <c r="D13" s="13">
        <f>ROUNDDOWN(Lp/Lr,0)</f>
        <v>10</v>
      </c>
      <c r="E13" s="7" t="s">
        <v>33</v>
      </c>
      <c r="L13" s="35"/>
      <c r="M13" s="14"/>
      <c r="P13" s="15"/>
      <c r="Q13" s="15"/>
    </row>
    <row r="14" spans="2:17" ht="12.75">
      <c r="B14" s="5"/>
      <c r="C14" s="29" t="s">
        <v>30</v>
      </c>
      <c r="D14" s="18">
        <f>ROUNDUP(Nr/Nrpp,0)</f>
        <v>500000</v>
      </c>
      <c r="E14" s="7" t="s">
        <v>9</v>
      </c>
      <c r="G14" s="59" t="s">
        <v>59</v>
      </c>
      <c r="H14" s="3"/>
      <c r="I14" s="3"/>
      <c r="J14" s="3"/>
      <c r="K14" s="4"/>
      <c r="L14" s="35"/>
      <c r="M14" s="14"/>
      <c r="P14" s="15"/>
      <c r="Q14" s="15"/>
    </row>
    <row r="15" spans="2:17" ht="12.75" customHeight="1">
      <c r="B15" s="5"/>
      <c r="C15" s="14"/>
      <c r="D15" s="14"/>
      <c r="E15" s="16"/>
      <c r="G15" s="55" t="s">
        <v>62</v>
      </c>
      <c r="H15" s="56"/>
      <c r="I15" s="56"/>
      <c r="J15" s="56"/>
      <c r="K15" s="57"/>
      <c r="L15" s="35"/>
      <c r="M15" s="14"/>
      <c r="P15" s="15"/>
      <c r="Q15" s="15"/>
    </row>
    <row r="16" spans="2:11" ht="12.75">
      <c r="B16" s="5"/>
      <c r="C16" s="17" t="s">
        <v>10</v>
      </c>
      <c r="D16" s="14">
        <f>INT(D29/D10)</f>
        <v>112</v>
      </c>
      <c r="E16" s="7" t="s">
        <v>9</v>
      </c>
      <c r="G16" s="58" t="s">
        <v>56</v>
      </c>
      <c r="H16" s="53" t="s">
        <v>57</v>
      </c>
      <c r="I16" s="64" t="s">
        <v>61</v>
      </c>
      <c r="J16" s="54">
        <v>0.85</v>
      </c>
      <c r="K16" s="16"/>
    </row>
    <row r="17" spans="2:17" ht="12.75">
      <c r="B17" s="5"/>
      <c r="C17" s="17" t="s">
        <v>11</v>
      </c>
      <c r="D17" s="66">
        <f>ROUNDUP(D33+D32*Lp/D29,4)</f>
        <v>0.0123</v>
      </c>
      <c r="E17" s="7" t="s">
        <v>8</v>
      </c>
      <c r="G17" s="58" t="s">
        <v>55</v>
      </c>
      <c r="H17" s="53" t="s">
        <v>58</v>
      </c>
      <c r="I17" s="64" t="s">
        <v>61</v>
      </c>
      <c r="J17" s="54">
        <v>0.95</v>
      </c>
      <c r="K17" s="16"/>
      <c r="P17" s="15"/>
      <c r="Q17" s="15"/>
    </row>
    <row r="18" spans="2:17" ht="15">
      <c r="B18" s="9"/>
      <c r="C18" s="20" t="s">
        <v>36</v>
      </c>
      <c r="D18" s="67">
        <f>(D17+D32*(D16-1)/D16)/D16</f>
        <v>0.00018356186224489796</v>
      </c>
      <c r="E18" s="68" t="s">
        <v>8</v>
      </c>
      <c r="G18" s="50" t="s">
        <v>48</v>
      </c>
      <c r="H18" s="51" t="str">
        <f>IF(Tli&lt;Tlts*Thr1," Index recommended",IF(Tli&gt;Tlts*Thr2," Index useless"," Index maybe useful"))</f>
        <v> Index recommended</v>
      </c>
      <c r="I18" s="34"/>
      <c r="J18" s="34"/>
      <c r="K18" s="52"/>
      <c r="P18" s="15"/>
      <c r="Q18" s="15"/>
    </row>
    <row r="19" ht="6" customHeight="1"/>
    <row r="20" spans="2:7" ht="12.75">
      <c r="B20" s="2" t="s">
        <v>13</v>
      </c>
      <c r="C20" s="3"/>
      <c r="D20" s="3"/>
      <c r="E20" s="4"/>
      <c r="G20" s="36"/>
    </row>
    <row r="21" spans="2:5" ht="12.75">
      <c r="B21" s="5"/>
      <c r="C21" s="6" t="s">
        <v>50</v>
      </c>
      <c r="D21" s="22">
        <v>8</v>
      </c>
      <c r="E21" s="7" t="s">
        <v>14</v>
      </c>
    </row>
    <row r="22" spans="2:5" ht="12.75">
      <c r="B22" s="5"/>
      <c r="C22" s="6" t="s">
        <v>51</v>
      </c>
      <c r="D22" s="22">
        <v>1</v>
      </c>
      <c r="E22" s="7" t="s">
        <v>14</v>
      </c>
    </row>
    <row r="23" spans="2:5" ht="12.75">
      <c r="B23" s="5"/>
      <c r="C23" s="6" t="s">
        <v>15</v>
      </c>
      <c r="D23" s="23">
        <v>7200</v>
      </c>
      <c r="E23" s="7" t="s">
        <v>16</v>
      </c>
    </row>
    <row r="24" spans="2:5" ht="12.75">
      <c r="B24" s="5"/>
      <c r="C24" s="6" t="s">
        <v>17</v>
      </c>
      <c r="D24" s="23">
        <v>512</v>
      </c>
      <c r="E24" s="7" t="s">
        <v>5</v>
      </c>
    </row>
    <row r="25" spans="2:5" ht="12.75">
      <c r="B25" s="5"/>
      <c r="C25" s="6" t="s">
        <v>18</v>
      </c>
      <c r="D25" s="23">
        <v>900</v>
      </c>
      <c r="E25" s="7" t="s">
        <v>19</v>
      </c>
    </row>
    <row r="26" spans="2:5" ht="12.75">
      <c r="B26" s="5"/>
      <c r="C26" s="6" t="s">
        <v>20</v>
      </c>
      <c r="D26" s="23">
        <v>8</v>
      </c>
      <c r="E26" s="7" t="s">
        <v>21</v>
      </c>
    </row>
    <row r="27" spans="2:5" ht="12.75">
      <c r="B27" s="5"/>
      <c r="C27" s="6" t="s">
        <v>22</v>
      </c>
      <c r="D27" s="23">
        <v>136000</v>
      </c>
      <c r="E27" s="7" t="s">
        <v>23</v>
      </c>
    </row>
    <row r="28" spans="2:5" ht="7.5" customHeight="1">
      <c r="B28" s="5"/>
      <c r="C28" s="14"/>
      <c r="D28" s="14"/>
      <c r="E28" s="16"/>
    </row>
    <row r="29" spans="2:5" ht="12.75">
      <c r="B29" s="5"/>
      <c r="C29" s="17" t="s">
        <v>24</v>
      </c>
      <c r="D29" s="18">
        <f>D24*D25</f>
        <v>460800</v>
      </c>
      <c r="E29" s="7" t="s">
        <v>5</v>
      </c>
    </row>
    <row r="30" spans="2:5" ht="12.75">
      <c r="B30" s="5"/>
      <c r="C30" s="17" t="s">
        <v>25</v>
      </c>
      <c r="D30" s="18">
        <f>D29*D26</f>
        <v>3686400</v>
      </c>
      <c r="E30" s="7" t="s">
        <v>5</v>
      </c>
    </row>
    <row r="31" spans="2:5" ht="12.75">
      <c r="B31" s="5"/>
      <c r="C31" s="17" t="s">
        <v>26</v>
      </c>
      <c r="D31" s="18">
        <f>(D30*D27)/(1024*1024)</f>
        <v>478125</v>
      </c>
      <c r="E31" s="7" t="s">
        <v>12</v>
      </c>
    </row>
    <row r="32" spans="2:5" ht="12.75">
      <c r="B32" s="5"/>
      <c r="C32" s="17" t="s">
        <v>27</v>
      </c>
      <c r="D32" s="19">
        <f>60/D23</f>
        <v>0.008333333333333333</v>
      </c>
      <c r="E32" s="7" t="s">
        <v>8</v>
      </c>
    </row>
    <row r="33" spans="2:5" ht="12.75">
      <c r="B33" s="5"/>
      <c r="C33" s="17" t="s">
        <v>28</v>
      </c>
      <c r="D33" s="19">
        <f>D21/1000+D32/2</f>
        <v>0.012166666666666666</v>
      </c>
      <c r="E33" s="7" t="s">
        <v>8</v>
      </c>
    </row>
    <row r="34" spans="2:5" ht="12.75">
      <c r="B34" s="9"/>
      <c r="C34" s="20" t="s">
        <v>29</v>
      </c>
      <c r="D34" s="21">
        <f>D21/1000+D32</f>
        <v>0.01633333333333333</v>
      </c>
      <c r="E34" s="11" t="s">
        <v>8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2008-11-06T20:52:52Z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